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6" windowWidth="20916" windowHeight="9912" activeTab="0"/>
  </bookViews>
  <sheets>
    <sheet name="Summary" sheetId="1" r:id="rId1"/>
    <sheet name="Budget" sheetId="2" r:id="rId2"/>
  </sheets>
  <definedNames>
    <definedName name="_xlnm.Print_Area" localSheetId="0">'Summary'!$A$1:$H$22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5" authorId="0">
      <text>
        <r>
          <rPr>
            <b/>
            <sz val="8"/>
            <rFont val="Tahoma"/>
            <family val="2"/>
          </rPr>
          <t>Step 1:</t>
        </r>
        <r>
          <rPr>
            <sz val="8"/>
            <rFont val="Tahoma"/>
            <family val="2"/>
          </rPr>
          <t xml:space="preserve">
Enter the amount you intend on spending for your wedding.</t>
        </r>
      </text>
    </comment>
    <comment ref="B7" authorId="0">
      <text>
        <r>
          <rPr>
            <b/>
            <sz val="8"/>
            <rFont val="Tahoma"/>
            <family val="2"/>
          </rPr>
          <t>Step 2:</t>
        </r>
        <r>
          <rPr>
            <sz val="8"/>
            <rFont val="Tahoma"/>
            <family val="2"/>
          </rPr>
          <t xml:space="preserve">
Allocate percentages to each line item; the percentages entered are common allocations.</t>
        </r>
      </text>
    </comment>
    <comment ref="D7" authorId="0">
      <text>
        <r>
          <rPr>
            <b/>
            <sz val="8"/>
            <rFont val="Tahoma"/>
            <family val="2"/>
          </rPr>
          <t>Step 3:</t>
        </r>
        <r>
          <rPr>
            <sz val="8"/>
            <rFont val="Tahoma"/>
            <family val="2"/>
          </rPr>
          <t xml:space="preserve">
Go to the Budget tab and enter budgeted amounts for each category, this will be your detailed budget. </t>
        </r>
      </text>
    </comment>
    <comment ref="F7" authorId="0">
      <text>
        <r>
          <rPr>
            <b/>
            <sz val="8"/>
            <rFont val="Tahoma"/>
            <family val="2"/>
          </rPr>
          <t>Step 4:</t>
        </r>
        <r>
          <rPr>
            <sz val="8"/>
            <rFont val="Tahoma"/>
            <family val="2"/>
          </rPr>
          <t xml:space="preserve">
Keep track of your spending - this can be done on the Budget tab.</t>
        </r>
      </text>
    </comment>
    <comment ref="G6" authorId="0">
      <text>
        <r>
          <rPr>
            <b/>
            <sz val="8"/>
            <rFont val="Tahoma"/>
            <family val="2"/>
          </rPr>
          <t>Step 5:</t>
        </r>
        <r>
          <rPr>
            <sz val="8"/>
            <rFont val="Tahoma"/>
            <family val="2"/>
          </rPr>
          <t xml:space="preserve">
Evaluate your spending and make adjustments if necessary.</t>
        </r>
      </text>
    </comment>
  </commentList>
</comments>
</file>

<file path=xl/sharedStrings.xml><?xml version="1.0" encoding="utf-8"?>
<sst xmlns="http://schemas.openxmlformats.org/spreadsheetml/2006/main" count="163" uniqueCount="112">
  <si>
    <t>Total Budget</t>
  </si>
  <si>
    <t>Reception</t>
  </si>
  <si>
    <t>Attire</t>
  </si>
  <si>
    <t>Photography</t>
  </si>
  <si>
    <t>Flowers</t>
  </si>
  <si>
    <t>Ceremony</t>
  </si>
  <si>
    <t>Rings</t>
  </si>
  <si>
    <t>Music</t>
  </si>
  <si>
    <t>Transportation</t>
  </si>
  <si>
    <t>Stationery</t>
  </si>
  <si>
    <t>Gifts</t>
  </si>
  <si>
    <t xml:space="preserve">Officiant </t>
  </si>
  <si>
    <t>Location</t>
  </si>
  <si>
    <t>Marriage License</t>
  </si>
  <si>
    <t>Ring pillows</t>
  </si>
  <si>
    <t>Food</t>
  </si>
  <si>
    <t>Drinks</t>
  </si>
  <si>
    <t>Rentals</t>
  </si>
  <si>
    <t>Cake</t>
  </si>
  <si>
    <t>Favors</t>
  </si>
  <si>
    <t>Headpiece</t>
  </si>
  <si>
    <t>Accessories</t>
  </si>
  <si>
    <t>Jewelry</t>
  </si>
  <si>
    <t>Hair</t>
  </si>
  <si>
    <t>Makeup</t>
  </si>
  <si>
    <t>Tuxedo</t>
  </si>
  <si>
    <t>Cuff links</t>
  </si>
  <si>
    <t>Bow tie</t>
  </si>
  <si>
    <t>Studs</t>
  </si>
  <si>
    <t>Suspenders</t>
  </si>
  <si>
    <t>Hers</t>
  </si>
  <si>
    <t>His</t>
  </si>
  <si>
    <t>Engraving</t>
  </si>
  <si>
    <t>Brides Bouquet</t>
  </si>
  <si>
    <t>Bridesmaids</t>
  </si>
  <si>
    <t>Corsages</t>
  </si>
  <si>
    <t>Centerpieces</t>
  </si>
  <si>
    <t>Reception site</t>
  </si>
  <si>
    <t>Band/DJ</t>
  </si>
  <si>
    <t>Cocktail Hour</t>
  </si>
  <si>
    <t>Sound system</t>
  </si>
  <si>
    <t>Photographer</t>
  </si>
  <si>
    <t>Videographer</t>
  </si>
  <si>
    <t>Albums</t>
  </si>
  <si>
    <t>Prints</t>
  </si>
  <si>
    <t>Disposable cameras</t>
  </si>
  <si>
    <t>Wedding party</t>
  </si>
  <si>
    <t>Guest Shuttle</t>
  </si>
  <si>
    <t>Parking attendants</t>
  </si>
  <si>
    <t>Invitations</t>
  </si>
  <si>
    <t>Response cards</t>
  </si>
  <si>
    <t>Thank you notes</t>
  </si>
  <si>
    <t>Postage</t>
  </si>
  <si>
    <t>Calligraphy</t>
  </si>
  <si>
    <t>Guest book</t>
  </si>
  <si>
    <t>Gift Diary</t>
  </si>
  <si>
    <t>Bride</t>
  </si>
  <si>
    <t>Groom</t>
  </si>
  <si>
    <t>Bridesmaid</t>
  </si>
  <si>
    <t>Groomsmen</t>
  </si>
  <si>
    <t>Parents</t>
  </si>
  <si>
    <t>Engagement</t>
  </si>
  <si>
    <t>Staff &amp; gratuities</t>
  </si>
  <si>
    <t>Announcements</t>
  </si>
  <si>
    <t>Programs</t>
  </si>
  <si>
    <t>Reception napkins</t>
  </si>
  <si>
    <t>Matchbooks</t>
  </si>
  <si>
    <t>Taxis</t>
  </si>
  <si>
    <t>Other</t>
  </si>
  <si>
    <t>Wedding coordinator</t>
  </si>
  <si>
    <t>Showers</t>
  </si>
  <si>
    <t>Bachelor party</t>
  </si>
  <si>
    <t>Bachelorette party</t>
  </si>
  <si>
    <t>Hotel room(s)</t>
  </si>
  <si>
    <t>Garter</t>
  </si>
  <si>
    <t>Flower-girl</t>
  </si>
  <si>
    <t>Table centerpieces</t>
  </si>
  <si>
    <t>Attendants</t>
  </si>
  <si>
    <t>Out-of-towners</t>
  </si>
  <si>
    <t>Ceremony - Estimated Budget</t>
  </si>
  <si>
    <t>Reception - Estimated Budget</t>
  </si>
  <si>
    <t>Attire - Estimated Budget</t>
  </si>
  <si>
    <t>Rings - Estimated Budget</t>
  </si>
  <si>
    <t>Flowers - Estimated Budget</t>
  </si>
  <si>
    <t>Music - Estimated Budget</t>
  </si>
  <si>
    <t>Photography - Estimated Budget</t>
  </si>
  <si>
    <t>Transportation - Estimated Budget</t>
  </si>
  <si>
    <t>Stationery - Estimated Budget</t>
  </si>
  <si>
    <t>Gifts - Estimated Budget</t>
  </si>
  <si>
    <t>Other - Estimated Budget</t>
  </si>
  <si>
    <t>Budget</t>
  </si>
  <si>
    <t>Actual</t>
  </si>
  <si>
    <t>Total</t>
  </si>
  <si>
    <t>Estimated</t>
  </si>
  <si>
    <t>Detail</t>
  </si>
  <si>
    <t>Available/</t>
  </si>
  <si>
    <t>(Overage)</t>
  </si>
  <si>
    <t>Spent</t>
  </si>
  <si>
    <t>%</t>
  </si>
  <si>
    <t>Allocation</t>
  </si>
  <si>
    <t>Category</t>
  </si>
  <si>
    <t>Actual Compared to</t>
  </si>
  <si>
    <t>Step 1</t>
  </si>
  <si>
    <t>Step 2</t>
  </si>
  <si>
    <t>Step 3</t>
  </si>
  <si>
    <t>Step 4</t>
  </si>
  <si>
    <t>Step 5</t>
  </si>
  <si>
    <t>Totals</t>
  </si>
  <si>
    <t>Undergarments</t>
  </si>
  <si>
    <t>Shoes (His/hers)</t>
  </si>
  <si>
    <t>Boutonnieres</t>
  </si>
  <si>
    <t>Rental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</si>
</sst>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_);_(* \(#,##0.0\);_(* &quot;-&quot;??_);_(@_)"/>
    <numFmt numFmtId="171" formatCode="_(* #,##0_);_(* \(#,##0\);_(* &quot;-&quot;??_);_(@_)"/>
  </numFmts>
  <fonts count="42">
    <font>
      <sz val="9"/>
      <color theme="1"/>
      <name val="Calibri"/>
      <family val="2"/>
    </font>
    <font>
      <sz val="9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24"/>
      <name val="Baroque Script"/>
      <family val="0"/>
    </font>
    <font>
      <sz val="9"/>
      <color indexed="9"/>
      <name val="Calibri"/>
      <family val="2"/>
    </font>
    <font>
      <sz val="9"/>
      <color indexed="20"/>
      <name val="Calibri"/>
      <family val="2"/>
    </font>
    <font>
      <b/>
      <sz val="9"/>
      <color indexed="52"/>
      <name val="Calibri"/>
      <family val="2"/>
    </font>
    <font>
      <b/>
      <sz val="9"/>
      <color indexed="9"/>
      <name val="Calibri"/>
      <family val="2"/>
    </font>
    <font>
      <i/>
      <sz val="9"/>
      <color indexed="23"/>
      <name val="Calibri"/>
      <family val="2"/>
    </font>
    <font>
      <sz val="9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62"/>
      <name val="Calibri"/>
      <family val="2"/>
    </font>
    <font>
      <sz val="9"/>
      <color indexed="52"/>
      <name val="Calibri"/>
      <family val="2"/>
    </font>
    <font>
      <sz val="9"/>
      <color indexed="60"/>
      <name val="Calibri"/>
      <family val="2"/>
    </font>
    <font>
      <b/>
      <sz val="9"/>
      <color indexed="63"/>
      <name val="Calibri"/>
      <family val="2"/>
    </font>
    <font>
      <b/>
      <sz val="18"/>
      <color indexed="56"/>
      <name val="Cambria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sz val="9"/>
      <color indexed="8"/>
      <name val="Inherit"/>
      <family val="0"/>
    </font>
    <font>
      <b/>
      <sz val="9"/>
      <color indexed="60"/>
      <name val="Calibri"/>
      <family val="2"/>
    </font>
    <font>
      <sz val="9"/>
      <color theme="0"/>
      <name val="Calibri"/>
      <family val="2"/>
    </font>
    <font>
      <sz val="9"/>
      <color rgb="FF9C0006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i/>
      <sz val="9"/>
      <color rgb="FF7F7F7F"/>
      <name val="Calibri"/>
      <family val="2"/>
    </font>
    <font>
      <sz val="9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FA7D00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b/>
      <sz val="18"/>
      <color theme="3"/>
      <name val="Cambria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  <font>
      <sz val="9"/>
      <color theme="1"/>
      <name val="Inherit"/>
      <family val="0"/>
    </font>
    <font>
      <b/>
      <sz val="9"/>
      <color rgb="FFC0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-0.499969989061355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>
        <color indexed="63"/>
      </left>
      <right>
        <color indexed="63"/>
      </right>
      <top style="thin">
        <color theme="3"/>
      </top>
      <bottom style="thin">
        <color theme="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theme="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169" fontId="0" fillId="0" borderId="0" xfId="44" applyNumberFormat="1" applyFont="1" applyAlignment="1">
      <alignment/>
    </xf>
    <xf numFmtId="0" fontId="0" fillId="0" borderId="0" xfId="0" applyAlignment="1">
      <alignment horizontal="right"/>
    </xf>
    <xf numFmtId="0" fontId="39" fillId="0" borderId="0" xfId="0" applyFont="1" applyAlignment="1">
      <alignment vertical="top" wrapText="1"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169" fontId="37" fillId="0" borderId="0" xfId="44" applyNumberFormat="1" applyFont="1" applyAlignment="1">
      <alignment/>
    </xf>
    <xf numFmtId="0" fontId="26" fillId="33" borderId="0" xfId="0" applyFont="1" applyFill="1" applyAlignment="1">
      <alignment/>
    </xf>
    <xf numFmtId="169" fontId="26" fillId="33" borderId="0" xfId="44" applyNumberFormat="1" applyFont="1" applyFill="1" applyAlignment="1">
      <alignment/>
    </xf>
    <xf numFmtId="0" fontId="26" fillId="33" borderId="0" xfId="0" applyFont="1" applyFill="1" applyAlignment="1">
      <alignment horizontal="center"/>
    </xf>
    <xf numFmtId="0" fontId="37" fillId="0" borderId="0" xfId="0" applyFont="1" applyAlignment="1">
      <alignment horizontal="right"/>
    </xf>
    <xf numFmtId="171" fontId="0" fillId="2" borderId="10" xfId="42" applyNumberFormat="1" applyFont="1" applyFill="1" applyBorder="1" applyAlignment="1">
      <alignment/>
    </xf>
    <xf numFmtId="171" fontId="26" fillId="34" borderId="11" xfId="44" applyNumberFormat="1" applyFont="1" applyFill="1" applyBorder="1" applyAlignment="1">
      <alignment/>
    </xf>
    <xf numFmtId="171" fontId="0" fillId="14" borderId="0" xfId="42" applyNumberFormat="1" applyFont="1" applyFill="1" applyAlignment="1">
      <alignment/>
    </xf>
    <xf numFmtId="171" fontId="0" fillId="14" borderId="0" xfId="0" applyNumberFormat="1" applyFill="1" applyAlignment="1">
      <alignment/>
    </xf>
    <xf numFmtId="171" fontId="0" fillId="2" borderId="0" xfId="42" applyNumberFormat="1" applyFont="1" applyFill="1" applyAlignment="1">
      <alignment/>
    </xf>
    <xf numFmtId="171" fontId="0" fillId="2" borderId="0" xfId="0" applyNumberFormat="1" applyFill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171" fontId="0" fillId="14" borderId="19" xfId="0" applyNumberFormat="1" applyFill="1" applyBorder="1" applyAlignment="1">
      <alignment/>
    </xf>
    <xf numFmtId="171" fontId="0" fillId="2" borderId="19" xfId="0" applyNumberFormat="1" applyFill="1" applyBorder="1" applyAlignment="1">
      <alignment/>
    </xf>
    <xf numFmtId="171" fontId="0" fillId="14" borderId="13" xfId="0" applyNumberFormat="1" applyFill="1" applyBorder="1" applyAlignment="1">
      <alignment/>
    </xf>
    <xf numFmtId="170" fontId="0" fillId="14" borderId="14" xfId="42" applyNumberFormat="1" applyFont="1" applyFill="1" applyBorder="1" applyAlignment="1">
      <alignment/>
    </xf>
    <xf numFmtId="170" fontId="0" fillId="2" borderId="14" xfId="42" applyNumberFormat="1" applyFont="1" applyFill="1" applyBorder="1" applyAlignment="1">
      <alignment/>
    </xf>
    <xf numFmtId="171" fontId="0" fillId="2" borderId="13" xfId="0" applyNumberFormat="1" applyFill="1" applyBorder="1" applyAlignment="1">
      <alignment/>
    </xf>
    <xf numFmtId="0" fontId="40" fillId="0" borderId="0" xfId="0" applyFont="1" applyBorder="1" applyAlignment="1">
      <alignment horizontal="center"/>
    </xf>
    <xf numFmtId="0" fontId="40" fillId="0" borderId="0" xfId="0" applyFont="1" applyAlignment="1">
      <alignment/>
    </xf>
    <xf numFmtId="9" fontId="37" fillId="0" borderId="12" xfId="0" applyNumberFormat="1" applyFont="1" applyBorder="1" applyAlignment="1">
      <alignment/>
    </xf>
    <xf numFmtId="171" fontId="37" fillId="0" borderId="20" xfId="42" applyNumberFormat="1" applyFont="1" applyBorder="1" applyAlignment="1">
      <alignment/>
    </xf>
    <xf numFmtId="171" fontId="37" fillId="0" borderId="20" xfId="0" applyNumberFormat="1" applyFont="1" applyBorder="1" applyAlignment="1">
      <alignment/>
    </xf>
    <xf numFmtId="171" fontId="37" fillId="0" borderId="21" xfId="0" applyNumberFormat="1" applyFont="1" applyBorder="1" applyAlignment="1">
      <alignment/>
    </xf>
    <xf numFmtId="171" fontId="37" fillId="0" borderId="22" xfId="0" applyNumberFormat="1" applyFont="1" applyBorder="1" applyAlignment="1">
      <alignment/>
    </xf>
    <xf numFmtId="171" fontId="37" fillId="0" borderId="23" xfId="0" applyNumberFormat="1" applyFont="1" applyBorder="1" applyAlignment="1">
      <alignment/>
    </xf>
    <xf numFmtId="0" fontId="37" fillId="0" borderId="20" xfId="0" applyFont="1" applyBorder="1" applyAlignment="1">
      <alignment/>
    </xf>
    <xf numFmtId="9" fontId="0" fillId="0" borderId="24" xfId="57" applyFont="1" applyBorder="1" applyAlignment="1">
      <alignment/>
    </xf>
    <xf numFmtId="9" fontId="0" fillId="0" borderId="25" xfId="57" applyFont="1" applyBorder="1" applyAlignment="1">
      <alignment/>
    </xf>
    <xf numFmtId="9" fontId="0" fillId="0" borderId="26" xfId="57" applyFont="1" applyBorder="1" applyAlignment="1">
      <alignment/>
    </xf>
    <xf numFmtId="9" fontId="0" fillId="0" borderId="0" xfId="57" applyFont="1" applyAlignment="1">
      <alignment/>
    </xf>
    <xf numFmtId="0" fontId="37" fillId="0" borderId="27" xfId="0" applyFont="1" applyBorder="1" applyAlignment="1">
      <alignment horizontal="center"/>
    </xf>
    <xf numFmtId="0" fontId="37" fillId="0" borderId="28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169" fontId="37" fillId="16" borderId="0" xfId="0" applyNumberFormat="1" applyFont="1" applyFill="1" applyAlignment="1">
      <alignment horizontal="center" vertical="center" wrapText="1"/>
    </xf>
    <xf numFmtId="169" fontId="37" fillId="16" borderId="2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http://www.spreadsheetshoppe.com/" TargetMode="External" /><Relationship Id="rId4" Type="http://schemas.openxmlformats.org/officeDocument/2006/relationships/hyperlink" Target="http://www.spreadsheetshoppe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314325</xdr:colOff>
      <xdr:row>0</xdr:row>
      <xdr:rowOff>0</xdr:rowOff>
    </xdr:from>
    <xdr:to>
      <xdr:col>8</xdr:col>
      <xdr:colOff>19050</xdr:colOff>
      <xdr:row>3</xdr:row>
      <xdr:rowOff>0</xdr:rowOff>
    </xdr:to>
    <xdr:pic>
      <xdr:nvPicPr>
        <xdr:cNvPr id="1" name="Picture 2" descr="clipart-weddin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0"/>
          <a:ext cx="952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2</xdr:row>
      <xdr:rowOff>133350</xdr:rowOff>
    </xdr:to>
    <xdr:sp>
      <xdr:nvSpPr>
        <xdr:cNvPr id="2" name="Rectangle 1"/>
        <xdr:cNvSpPr>
          <a:spLocks/>
        </xdr:cNvSpPr>
      </xdr:nvSpPr>
      <xdr:spPr>
        <a:xfrm>
          <a:off x="0" y="0"/>
          <a:ext cx="4981575" cy="438150"/>
        </a:xfrm>
        <a:prstGeom prst="rect">
          <a:avLst/>
        </a:prstGeom>
        <a:ln w="9525" cmpd="sng">
          <a:solidFill>
            <a:srgbClr val="DCE6F2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2400" b="1" i="0" u="none" baseline="0"/>
            <a:t>My Wedding Budget</a:t>
          </a:r>
        </a:p>
      </xdr:txBody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15</xdr:col>
      <xdr:colOff>266700</xdr:colOff>
      <xdr:row>5</xdr:row>
      <xdr:rowOff>85725</xdr:rowOff>
    </xdr:to>
    <xdr:pic>
      <xdr:nvPicPr>
        <xdr:cNvPr id="3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14975" y="0"/>
          <a:ext cx="3467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0</xdr:row>
      <xdr:rowOff>0</xdr:rowOff>
    </xdr:from>
    <xdr:to>
      <xdr:col>8</xdr:col>
      <xdr:colOff>533400</xdr:colOff>
      <xdr:row>3</xdr:row>
      <xdr:rowOff>0</xdr:rowOff>
    </xdr:to>
    <xdr:pic>
      <xdr:nvPicPr>
        <xdr:cNvPr id="1" name="Picture 2" descr="clipart-weddin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0"/>
          <a:ext cx="952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9525</xdr:rowOff>
    </xdr:from>
    <xdr:to>
      <xdr:col>8</xdr:col>
      <xdr:colOff>523875</xdr:colOff>
      <xdr:row>2</xdr:row>
      <xdr:rowOff>142875</xdr:rowOff>
    </xdr:to>
    <xdr:sp>
      <xdr:nvSpPr>
        <xdr:cNvPr id="2" name="Rectangle 1"/>
        <xdr:cNvSpPr>
          <a:spLocks/>
        </xdr:cNvSpPr>
      </xdr:nvSpPr>
      <xdr:spPr>
        <a:xfrm>
          <a:off x="9525" y="9525"/>
          <a:ext cx="6686550" cy="438150"/>
        </a:xfrm>
        <a:prstGeom prst="rect">
          <a:avLst/>
        </a:prstGeom>
        <a:ln w="9525" cmpd="sng">
          <a:solidFill>
            <a:srgbClr val="DCE6F2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2400" b="1" i="0" u="none" baseline="0"/>
            <a:t>My Wedding Budget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28"/>
  <sheetViews>
    <sheetView showGridLines="0" tabSelected="1" zoomScalePageLayoutView="0" workbookViewId="0" topLeftCell="A1">
      <selection activeCell="C5" sqref="C5"/>
    </sheetView>
  </sheetViews>
  <sheetFormatPr defaultColWidth="9.33203125" defaultRowHeight="12"/>
  <cols>
    <col min="1" max="1" width="14.83203125" style="0" bestFit="1" customWidth="1"/>
    <col min="2" max="2" width="10.83203125" style="0" customWidth="1"/>
    <col min="3" max="3" width="10.33203125" style="0" bestFit="1" customWidth="1"/>
    <col min="5" max="5" width="10.66015625" style="0" bestFit="1" customWidth="1"/>
    <col min="7" max="7" width="11" style="0" customWidth="1"/>
    <col min="8" max="8" width="10.83203125" style="0" customWidth="1"/>
  </cols>
  <sheetData>
    <row r="4" ht="6" customHeight="1"/>
    <row r="5" spans="1:4" ht="12">
      <c r="A5" s="5"/>
      <c r="B5" s="12" t="s">
        <v>0</v>
      </c>
      <c r="C5" s="8">
        <v>26433</v>
      </c>
      <c r="D5" s="35" t="s">
        <v>102</v>
      </c>
    </row>
    <row r="6" spans="1:8" ht="12.75" thickBot="1">
      <c r="A6" s="5"/>
      <c r="B6" s="2"/>
      <c r="C6" s="1"/>
      <c r="G6" s="50" t="s">
        <v>106</v>
      </c>
      <c r="H6" s="50"/>
    </row>
    <row r="7" spans="1:8" ht="12.75" thickBot="1">
      <c r="A7" s="19"/>
      <c r="B7" s="34" t="s">
        <v>103</v>
      </c>
      <c r="C7" s="19"/>
      <c r="D7" s="49" t="s">
        <v>104</v>
      </c>
      <c r="E7" s="49"/>
      <c r="F7" s="34" t="s">
        <v>105</v>
      </c>
      <c r="G7" s="47" t="s">
        <v>101</v>
      </c>
      <c r="H7" s="48"/>
    </row>
    <row r="8" spans="1:8" ht="12">
      <c r="A8" s="19"/>
      <c r="B8" s="20" t="s">
        <v>98</v>
      </c>
      <c r="C8" s="20" t="s">
        <v>93</v>
      </c>
      <c r="D8" s="20" t="s">
        <v>94</v>
      </c>
      <c r="E8" s="26" t="s">
        <v>95</v>
      </c>
      <c r="F8" s="20" t="s">
        <v>91</v>
      </c>
      <c r="G8" s="22" t="s">
        <v>93</v>
      </c>
      <c r="H8" s="23" t="s">
        <v>94</v>
      </c>
    </row>
    <row r="9" spans="1:8" ht="12.75" thickBot="1">
      <c r="A9" s="21" t="s">
        <v>100</v>
      </c>
      <c r="B9" s="21" t="s">
        <v>99</v>
      </c>
      <c r="C9" s="21" t="s">
        <v>90</v>
      </c>
      <c r="D9" s="21" t="s">
        <v>90</v>
      </c>
      <c r="E9" s="27" t="s">
        <v>96</v>
      </c>
      <c r="F9" s="21" t="s">
        <v>97</v>
      </c>
      <c r="G9" s="24" t="s">
        <v>90</v>
      </c>
      <c r="H9" s="25" t="s">
        <v>90</v>
      </c>
    </row>
    <row r="10" spans="1:8" ht="12">
      <c r="A10" s="4" t="s">
        <v>1</v>
      </c>
      <c r="B10" s="43">
        <v>0.4</v>
      </c>
      <c r="C10" s="15">
        <f aca="true" t="shared" si="0" ref="C10:C20">B10*$C$5</f>
        <v>10573.2</v>
      </c>
      <c r="D10" s="16">
        <f>Budget!C15</f>
        <v>0</v>
      </c>
      <c r="E10" s="28">
        <f aca="true" t="shared" si="1" ref="E10:E20">C10-D10</f>
        <v>10573.2</v>
      </c>
      <c r="F10" s="16">
        <f>Budget!D15</f>
        <v>0</v>
      </c>
      <c r="G10" s="30">
        <f aca="true" t="shared" si="2" ref="G10:G20">C10-F10</f>
        <v>10573.2</v>
      </c>
      <c r="H10" s="31">
        <f aca="true" t="shared" si="3" ref="H10:H20">D10-F10</f>
        <v>0</v>
      </c>
    </row>
    <row r="11" spans="1:8" ht="12">
      <c r="A11" s="4" t="s">
        <v>3</v>
      </c>
      <c r="B11" s="44">
        <v>0.11</v>
      </c>
      <c r="C11" s="17">
        <f t="shared" si="0"/>
        <v>2907.63</v>
      </c>
      <c r="D11" s="18">
        <f>Budget!C24</f>
        <v>0</v>
      </c>
      <c r="E11" s="29">
        <f t="shared" si="1"/>
        <v>2907.63</v>
      </c>
      <c r="F11" s="18">
        <f>Budget!D24</f>
        <v>0</v>
      </c>
      <c r="G11" s="33">
        <f t="shared" si="2"/>
        <v>2907.63</v>
      </c>
      <c r="H11" s="32">
        <f t="shared" si="3"/>
        <v>0</v>
      </c>
    </row>
    <row r="12" spans="1:8" ht="12">
      <c r="A12" s="4" t="s">
        <v>2</v>
      </c>
      <c r="B12" s="44">
        <v>0.06</v>
      </c>
      <c r="C12" s="15">
        <f t="shared" si="0"/>
        <v>1585.98</v>
      </c>
      <c r="D12" s="16">
        <f>Budget!C42</f>
        <v>0</v>
      </c>
      <c r="E12" s="28">
        <f t="shared" si="1"/>
        <v>1585.98</v>
      </c>
      <c r="F12" s="16">
        <f>Budget!D42</f>
        <v>0</v>
      </c>
      <c r="G12" s="30">
        <f t="shared" si="2"/>
        <v>1585.98</v>
      </c>
      <c r="H12" s="31">
        <f t="shared" si="3"/>
        <v>0</v>
      </c>
    </row>
    <row r="13" spans="1:8" ht="12">
      <c r="A13" s="4" t="s">
        <v>4</v>
      </c>
      <c r="B13" s="44">
        <v>0.06</v>
      </c>
      <c r="C13" s="17">
        <f t="shared" si="0"/>
        <v>1585.98</v>
      </c>
      <c r="D13" s="18">
        <f>Budget!C54</f>
        <v>0</v>
      </c>
      <c r="E13" s="29">
        <f t="shared" si="1"/>
        <v>1585.98</v>
      </c>
      <c r="F13" s="18">
        <f>Budget!D54</f>
        <v>0</v>
      </c>
      <c r="G13" s="33">
        <f t="shared" si="2"/>
        <v>1585.98</v>
      </c>
      <c r="H13" s="32">
        <f t="shared" si="3"/>
        <v>0</v>
      </c>
    </row>
    <row r="14" spans="1:8" ht="12">
      <c r="A14" s="4" t="s">
        <v>7</v>
      </c>
      <c r="B14" s="44">
        <v>0.05</v>
      </c>
      <c r="C14" s="15">
        <f t="shared" si="0"/>
        <v>1321.65</v>
      </c>
      <c r="D14" s="16">
        <f>Budget!C62</f>
        <v>0</v>
      </c>
      <c r="E14" s="28">
        <f t="shared" si="1"/>
        <v>1321.65</v>
      </c>
      <c r="F14" s="16">
        <f>Budget!D62</f>
        <v>0</v>
      </c>
      <c r="G14" s="30">
        <f t="shared" si="2"/>
        <v>1321.65</v>
      </c>
      <c r="H14" s="31">
        <f t="shared" si="3"/>
        <v>0</v>
      </c>
    </row>
    <row r="15" spans="1:8" ht="12">
      <c r="A15" s="4" t="s">
        <v>5</v>
      </c>
      <c r="B15" s="44">
        <v>0.03</v>
      </c>
      <c r="C15" s="17">
        <f t="shared" si="0"/>
        <v>792.99</v>
      </c>
      <c r="D15" s="18">
        <f>Budget!H45</f>
        <v>0</v>
      </c>
      <c r="E15" s="29">
        <f t="shared" si="1"/>
        <v>792.99</v>
      </c>
      <c r="F15" s="18">
        <f>Budget!I45</f>
        <v>0</v>
      </c>
      <c r="G15" s="33">
        <f t="shared" si="2"/>
        <v>792.99</v>
      </c>
      <c r="H15" s="32">
        <f t="shared" si="3"/>
        <v>0</v>
      </c>
    </row>
    <row r="16" spans="1:8" ht="12">
      <c r="A16" s="4" t="s">
        <v>6</v>
      </c>
      <c r="B16" s="44">
        <v>0.15</v>
      </c>
      <c r="C16" s="15">
        <f t="shared" si="0"/>
        <v>3964.95</v>
      </c>
      <c r="D16" s="16">
        <f>Budget!H37</f>
        <v>0</v>
      </c>
      <c r="E16" s="28">
        <f t="shared" si="1"/>
        <v>3964.95</v>
      </c>
      <c r="F16" s="16">
        <f>Budget!I37</f>
        <v>0</v>
      </c>
      <c r="G16" s="30">
        <f t="shared" si="2"/>
        <v>3964.95</v>
      </c>
      <c r="H16" s="31">
        <f t="shared" si="3"/>
        <v>0</v>
      </c>
    </row>
    <row r="17" spans="1:8" ht="12">
      <c r="A17" s="4" t="s">
        <v>9</v>
      </c>
      <c r="B17" s="44">
        <v>0.03</v>
      </c>
      <c r="C17" s="17">
        <f t="shared" si="0"/>
        <v>792.99</v>
      </c>
      <c r="D17" s="18">
        <f>Budget!H18</f>
        <v>0</v>
      </c>
      <c r="E17" s="29">
        <f t="shared" si="1"/>
        <v>792.99</v>
      </c>
      <c r="F17" s="18">
        <f>Budget!I18</f>
        <v>0</v>
      </c>
      <c r="G17" s="33">
        <f t="shared" si="2"/>
        <v>792.99</v>
      </c>
      <c r="H17" s="32">
        <f t="shared" si="3"/>
        <v>0</v>
      </c>
    </row>
    <row r="18" spans="1:8" ht="12">
      <c r="A18" s="4" t="s">
        <v>10</v>
      </c>
      <c r="B18" s="44">
        <v>0.03</v>
      </c>
      <c r="C18" s="15">
        <f t="shared" si="0"/>
        <v>792.99</v>
      </c>
      <c r="D18" s="16">
        <f>Budget!H29</f>
        <v>0</v>
      </c>
      <c r="E18" s="28">
        <f t="shared" si="1"/>
        <v>792.99</v>
      </c>
      <c r="F18" s="16">
        <f>Budget!I29</f>
        <v>0</v>
      </c>
      <c r="G18" s="30">
        <f t="shared" si="2"/>
        <v>792.99</v>
      </c>
      <c r="H18" s="31">
        <f t="shared" si="3"/>
        <v>0</v>
      </c>
    </row>
    <row r="19" spans="1:8" ht="12">
      <c r="A19" s="4" t="s">
        <v>8</v>
      </c>
      <c r="B19" s="44">
        <v>0.02</v>
      </c>
      <c r="C19" s="17">
        <f t="shared" si="0"/>
        <v>528.66</v>
      </c>
      <c r="D19" s="18">
        <f>Budget!H53</f>
        <v>0</v>
      </c>
      <c r="E19" s="29">
        <f t="shared" si="1"/>
        <v>528.66</v>
      </c>
      <c r="F19" s="18">
        <f>Budget!I53</f>
        <v>0</v>
      </c>
      <c r="G19" s="33">
        <f t="shared" si="2"/>
        <v>528.66</v>
      </c>
      <c r="H19" s="32">
        <f t="shared" si="3"/>
        <v>0</v>
      </c>
    </row>
    <row r="20" spans="1:15" ht="12">
      <c r="A20" s="4" t="s">
        <v>68</v>
      </c>
      <c r="B20" s="45">
        <v>0.06</v>
      </c>
      <c r="C20" s="15">
        <f t="shared" si="0"/>
        <v>1585.98</v>
      </c>
      <c r="D20" s="16">
        <f>Budget!H62</f>
        <v>0</v>
      </c>
      <c r="E20" s="28">
        <f t="shared" si="1"/>
        <v>1585.98</v>
      </c>
      <c r="F20" s="16">
        <f>Budget!I62</f>
        <v>0</v>
      </c>
      <c r="G20" s="30">
        <f t="shared" si="2"/>
        <v>1585.98</v>
      </c>
      <c r="H20" s="31">
        <f t="shared" si="3"/>
        <v>0</v>
      </c>
      <c r="O20" s="46"/>
    </row>
    <row r="21" spans="1:15" ht="12" thickBot="1">
      <c r="A21" s="42" t="s">
        <v>107</v>
      </c>
      <c r="B21" s="36">
        <f aca="true" t="shared" si="4" ref="B21:H21">SUM(B10:B20)</f>
        <v>1.0000000000000002</v>
      </c>
      <c r="C21" s="37">
        <f t="shared" si="4"/>
        <v>26433.000000000007</v>
      </c>
      <c r="D21" s="38">
        <f t="shared" si="4"/>
        <v>0</v>
      </c>
      <c r="E21" s="39">
        <f t="shared" si="4"/>
        <v>26433.000000000007</v>
      </c>
      <c r="F21" s="38">
        <f t="shared" si="4"/>
        <v>0</v>
      </c>
      <c r="G21" s="40">
        <f t="shared" si="4"/>
        <v>26433.000000000007</v>
      </c>
      <c r="H21" s="41">
        <f t="shared" si="4"/>
        <v>0</v>
      </c>
      <c r="O21" s="46"/>
    </row>
    <row r="22" ht="12">
      <c r="O22" s="46"/>
    </row>
    <row r="23" ht="12">
      <c r="O23" s="46"/>
    </row>
    <row r="24" ht="12">
      <c r="O24" s="46"/>
    </row>
    <row r="25" ht="12">
      <c r="O25" s="46"/>
    </row>
    <row r="26" ht="12">
      <c r="O26" s="46"/>
    </row>
    <row r="27" ht="12">
      <c r="O27" s="46"/>
    </row>
    <row r="28" ht="12">
      <c r="O28" s="46"/>
    </row>
  </sheetData>
  <sheetProtection/>
  <mergeCells count="3">
    <mergeCell ref="G7:H7"/>
    <mergeCell ref="D7:E7"/>
    <mergeCell ref="G6:H6"/>
  </mergeCells>
  <conditionalFormatting sqref="E10:E21 G10:H21">
    <cfRule type="cellIs" priority="1" dxfId="3" operator="lessThan" stopIfTrue="1">
      <formula>0</formula>
    </cfRule>
    <cfRule type="cellIs" priority="2" dxfId="4" operator="greaterThan" stopIfTrue="1">
      <formula>0</formula>
    </cfRule>
  </conditionalFormatting>
  <dataValidations count="6">
    <dataValidation allowBlank="1" showInputMessage="1" showErrorMessage="1" promptTitle="Estimated Budget" prompt="Formula Do Not Change. &#10;&#10;This column shows the expected spend based on your total budget and your allocation %. " sqref="C10:C20"/>
    <dataValidation allowBlank="1" showInputMessage="1" showErrorMessage="1" promptTitle="Detail Budget" prompt="Formula Do Not Change.&#10;&#10;This formula pulls over the amounts budgeted for each category on the Budget tab." sqref="D10:D20"/>
    <dataValidation allowBlank="1" showInputMessage="1" showErrorMessage="1" promptTitle="Available/(Overage)" prompt="Formula Do Not Change.&#10;&#10;Shows the amount remaining to be budgeted.  If your budget for a category was $100, but on the detail tab you budgeted to spend $150, this column would show a (50), demonstrating an overage." sqref="E10:E20"/>
    <dataValidation allowBlank="1" showInputMessage="1" showErrorMessage="1" promptTitle="Actual Spent" prompt="Formula Do Not Change.&#10;&#10;Summarizes the total amount spent for each category.&#10;&#10;" sqref="F10:F20"/>
    <dataValidation allowBlank="1" showInputMessage="1" showErrorMessage="1" promptTitle="Actual vs Estimated Budget" prompt="Formula Do Not Change.&#10;&#10;Shows difference between what you actually spent compared to the estimated budget.  Green = savings; Red = overage." sqref="G10:G20"/>
    <dataValidation allowBlank="1" showInputMessage="1" showErrorMessage="1" promptTitle="Actual vs Detail Budget" prompt="Formula Do Not Change.&#10;&#10;Shows difference between what you actually spent compared to the detail budget (on the Budget tab).  Green = savings; Red = overage." sqref="H10:H20"/>
  </dataValidations>
  <printOptions/>
  <pageMargins left="0.7" right="0.7" top="0.75" bottom="0.75" header="0.3" footer="0.3"/>
  <pageSetup fitToHeight="1" fitToWidth="1"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I65"/>
  <sheetViews>
    <sheetView showGridLines="0" zoomScalePageLayoutView="0" workbookViewId="0" topLeftCell="A1">
      <selection activeCell="C6" sqref="C6:D13"/>
    </sheetView>
  </sheetViews>
  <sheetFormatPr defaultColWidth="9.33203125" defaultRowHeight="12"/>
  <cols>
    <col min="1" max="1" width="30.33203125" style="5" bestFit="1" customWidth="1"/>
    <col min="2" max="2" width="10.16015625" style="4" customWidth="1"/>
    <col min="3" max="4" width="8.16015625" style="0" customWidth="1"/>
    <col min="5" max="5" width="1.171875" style="0" customWidth="1"/>
    <col min="6" max="6" width="30.33203125" style="0" bestFit="1" customWidth="1"/>
    <col min="7" max="7" width="10.16015625" style="0" customWidth="1"/>
    <col min="8" max="9" width="9.5" style="0" bestFit="1" customWidth="1"/>
    <col min="15" max="15" width="14.83203125" style="0" bestFit="1" customWidth="1"/>
    <col min="16" max="16" width="9.5" style="0" bestFit="1" customWidth="1"/>
    <col min="17" max="17" width="9.83203125" style="0" bestFit="1" customWidth="1"/>
  </cols>
  <sheetData>
    <row r="1" ht="12"/>
    <row r="2" ht="12"/>
    <row r="3" ht="12"/>
    <row r="4" ht="5.25" customHeight="1"/>
    <row r="5" spans="1:9" ht="12">
      <c r="A5" s="9" t="s">
        <v>80</v>
      </c>
      <c r="B5" s="10">
        <f>VLOOKUP(LEFT(A5,FIND("-",A5)-2),Summary!$A$10:$C$20,3,FALSE)</f>
        <v>10573.2</v>
      </c>
      <c r="C5" s="11" t="s">
        <v>90</v>
      </c>
      <c r="D5" s="11" t="s">
        <v>91</v>
      </c>
      <c r="F5" s="9" t="s">
        <v>87</v>
      </c>
      <c r="G5" s="10">
        <f>VLOOKUP(LEFT(F5,FIND("-",F5)-2),Summary!$A$10:$C$20,3,FALSE)</f>
        <v>792.99</v>
      </c>
      <c r="H5" s="11" t="s">
        <v>90</v>
      </c>
      <c r="I5" s="11" t="s">
        <v>91</v>
      </c>
    </row>
    <row r="6" spans="1:9" ht="12">
      <c r="A6" s="5" t="s">
        <v>37</v>
      </c>
      <c r="B6" s="51" t="str">
        <f>IF(B5-C15&gt;0,"Remaining Budget "&amp;TEXT(B5-C15,"$#,#"),"Over Budget "&amp;TEXT(B5-C15,"$(#,#)"))</f>
        <v>Remaining Budget $10,573</v>
      </c>
      <c r="C6" s="13"/>
      <c r="D6" s="13"/>
      <c r="F6" s="5" t="s">
        <v>49</v>
      </c>
      <c r="G6" s="51" t="str">
        <f>IF(G5-H18&gt;0,"Remaining Budget "&amp;TEXT(G5-H18,"$#,#"),"Over Budget "&amp;TEXT(G5-H18,"$(#,#)"))</f>
        <v>Remaining Budget $793</v>
      </c>
      <c r="H6" s="13"/>
      <c r="I6" s="13"/>
    </row>
    <row r="7" spans="1:9" ht="12">
      <c r="A7" s="5" t="s">
        <v>15</v>
      </c>
      <c r="B7" s="51"/>
      <c r="C7" s="13"/>
      <c r="D7" s="13"/>
      <c r="F7" s="5" t="s">
        <v>50</v>
      </c>
      <c r="G7" s="51"/>
      <c r="H7" s="13"/>
      <c r="I7" s="13"/>
    </row>
    <row r="8" spans="1:9" ht="12">
      <c r="A8" s="5" t="s">
        <v>16</v>
      </c>
      <c r="B8" s="51"/>
      <c r="C8" s="13"/>
      <c r="D8" s="13"/>
      <c r="F8" s="5" t="s">
        <v>51</v>
      </c>
      <c r="G8" s="51"/>
      <c r="H8" s="13"/>
      <c r="I8" s="13"/>
    </row>
    <row r="9" spans="1:9" ht="12">
      <c r="A9" s="5" t="s">
        <v>17</v>
      </c>
      <c r="B9" s="51"/>
      <c r="C9" s="13"/>
      <c r="D9" s="13"/>
      <c r="F9" s="5" t="s">
        <v>52</v>
      </c>
      <c r="G9" s="51"/>
      <c r="H9" s="13"/>
      <c r="I9" s="13"/>
    </row>
    <row r="10" spans="1:9" ht="12">
      <c r="A10" s="5" t="s">
        <v>18</v>
      </c>
      <c r="B10" s="51"/>
      <c r="C10" s="13"/>
      <c r="D10" s="13"/>
      <c r="F10" s="5" t="s">
        <v>53</v>
      </c>
      <c r="G10" s="51"/>
      <c r="H10" s="13"/>
      <c r="I10" s="13"/>
    </row>
    <row r="11" spans="1:9" ht="12">
      <c r="A11" s="5" t="s">
        <v>19</v>
      </c>
      <c r="B11" s="51"/>
      <c r="C11" s="13"/>
      <c r="D11" s="13"/>
      <c r="F11" s="5" t="s">
        <v>54</v>
      </c>
      <c r="G11" s="51"/>
      <c r="H11" s="13"/>
      <c r="I11" s="13"/>
    </row>
    <row r="12" spans="1:9" ht="12">
      <c r="A12" s="5" t="s">
        <v>62</v>
      </c>
      <c r="B12" s="51"/>
      <c r="C12" s="13"/>
      <c r="D12" s="13"/>
      <c r="F12" s="5" t="s">
        <v>55</v>
      </c>
      <c r="G12" s="51"/>
      <c r="H12" s="13"/>
      <c r="I12" s="13"/>
    </row>
    <row r="13" spans="1:9" ht="12">
      <c r="A13" s="5" t="s">
        <v>76</v>
      </c>
      <c r="B13" s="51"/>
      <c r="C13" s="13"/>
      <c r="D13" s="13"/>
      <c r="F13" s="5" t="s">
        <v>63</v>
      </c>
      <c r="G13" s="51"/>
      <c r="H13" s="13"/>
      <c r="I13" s="13"/>
    </row>
    <row r="14" spans="1:9" ht="12">
      <c r="A14" s="5" t="s">
        <v>68</v>
      </c>
      <c r="B14" s="51"/>
      <c r="C14" s="13"/>
      <c r="D14" s="13"/>
      <c r="F14" s="5" t="s">
        <v>64</v>
      </c>
      <c r="G14" s="51"/>
      <c r="H14" s="13"/>
      <c r="I14" s="13"/>
    </row>
    <row r="15" spans="2:9" ht="12">
      <c r="B15" s="12" t="s">
        <v>92</v>
      </c>
      <c r="C15" s="14">
        <f>SUM(C6:C14)</f>
        <v>0</v>
      </c>
      <c r="D15" s="14">
        <f>SUM(D6:D14)</f>
        <v>0</v>
      </c>
      <c r="F15" s="5" t="s">
        <v>65</v>
      </c>
      <c r="G15" s="51"/>
      <c r="H15" s="13"/>
      <c r="I15" s="13"/>
    </row>
    <row r="16" spans="6:9" ht="12">
      <c r="F16" s="5" t="s">
        <v>66</v>
      </c>
      <c r="G16" s="51"/>
      <c r="H16" s="13"/>
      <c r="I16" s="13"/>
    </row>
    <row r="17" spans="1:9" ht="12">
      <c r="A17" s="9" t="s">
        <v>85</v>
      </c>
      <c r="B17" s="10">
        <f>VLOOKUP(LEFT(A17,FIND("-",A17)-2),Summary!$A$10:$C$20,3,FALSE)</f>
        <v>2907.63</v>
      </c>
      <c r="C17" s="11" t="s">
        <v>90</v>
      </c>
      <c r="D17" s="11" t="s">
        <v>91</v>
      </c>
      <c r="F17" s="5" t="s">
        <v>68</v>
      </c>
      <c r="G17" s="51"/>
      <c r="H17" s="13"/>
      <c r="I17" s="13"/>
    </row>
    <row r="18" spans="1:9" ht="12">
      <c r="A18" s="5" t="s">
        <v>41</v>
      </c>
      <c r="B18" s="51" t="str">
        <f>IF(B17-C24&gt;0,"Remaining Budget "&amp;TEXT(B17-C24,"$#,#"),"Over Budget "&amp;TEXT(B17-C24,"$(#,#)"))</f>
        <v>Remaining Budget $2,908</v>
      </c>
      <c r="C18" s="13"/>
      <c r="D18" s="13"/>
      <c r="G18" s="12" t="s">
        <v>92</v>
      </c>
      <c r="H18" s="14">
        <f>SUM(H6:H17)</f>
        <v>0</v>
      </c>
      <c r="I18" s="14">
        <f>SUM(I6:I17)</f>
        <v>0</v>
      </c>
    </row>
    <row r="19" spans="1:4" ht="12">
      <c r="A19" s="5" t="s">
        <v>42</v>
      </c>
      <c r="B19" s="51"/>
      <c r="C19" s="13"/>
      <c r="D19" s="13"/>
    </row>
    <row r="20" spans="1:9" ht="12">
      <c r="A20" s="5" t="s">
        <v>43</v>
      </c>
      <c r="B20" s="51"/>
      <c r="C20" s="13"/>
      <c r="D20" s="13"/>
      <c r="F20" s="9" t="s">
        <v>88</v>
      </c>
      <c r="G20" s="10">
        <f>VLOOKUP(LEFT(F20,FIND("-",F20)-2),Summary!$A$10:$C$20,3,FALSE)</f>
        <v>792.99</v>
      </c>
      <c r="H20" s="11" t="s">
        <v>90</v>
      </c>
      <c r="I20" s="11" t="s">
        <v>91</v>
      </c>
    </row>
    <row r="21" spans="1:9" ht="12">
      <c r="A21" s="5" t="s">
        <v>44</v>
      </c>
      <c r="B21" s="51"/>
      <c r="C21" s="13"/>
      <c r="D21" s="13"/>
      <c r="F21" s="5" t="s">
        <v>56</v>
      </c>
      <c r="G21" s="51" t="str">
        <f>IF(G20-H29&gt;0,"Remaining Budget "&amp;TEXT(G20-H29,"$#,#"),"Over Budget "&amp;TEXT(G20-H29,"$(#,#)"))</f>
        <v>Remaining Budget $793</v>
      </c>
      <c r="H21" s="13"/>
      <c r="I21" s="13"/>
    </row>
    <row r="22" spans="1:9" ht="12">
      <c r="A22" s="5" t="s">
        <v>45</v>
      </c>
      <c r="B22" s="51"/>
      <c r="C22" s="13"/>
      <c r="D22" s="13"/>
      <c r="F22" s="5" t="s">
        <v>57</v>
      </c>
      <c r="G22" s="51"/>
      <c r="H22" s="13"/>
      <c r="I22" s="13"/>
    </row>
    <row r="23" spans="1:9" ht="12">
      <c r="A23" s="5" t="s">
        <v>68</v>
      </c>
      <c r="B23" s="51"/>
      <c r="C23" s="13"/>
      <c r="D23" s="13"/>
      <c r="F23" s="5" t="s">
        <v>58</v>
      </c>
      <c r="G23" s="51"/>
      <c r="H23" s="13"/>
      <c r="I23" s="13"/>
    </row>
    <row r="24" spans="1:9" ht="12">
      <c r="A24"/>
      <c r="B24" s="12" t="s">
        <v>92</v>
      </c>
      <c r="C24" s="14">
        <f>SUM(C18:C23)</f>
        <v>0</v>
      </c>
      <c r="D24" s="14">
        <f>SUM(D18:D23)</f>
        <v>0</v>
      </c>
      <c r="F24" s="5" t="s">
        <v>59</v>
      </c>
      <c r="G24" s="51"/>
      <c r="H24" s="13"/>
      <c r="I24" s="13"/>
    </row>
    <row r="25" spans="6:9" ht="12">
      <c r="F25" s="5" t="s">
        <v>60</v>
      </c>
      <c r="G25" s="51"/>
      <c r="H25" s="13"/>
      <c r="I25" s="13"/>
    </row>
    <row r="26" spans="1:9" ht="12">
      <c r="A26" s="9" t="s">
        <v>81</v>
      </c>
      <c r="B26" s="10">
        <f>VLOOKUP(LEFT(A26,FIND("-",A26)-2),Summary!$A$10:$C$20,3,FALSE)</f>
        <v>1585.98</v>
      </c>
      <c r="C26" s="11" t="s">
        <v>90</v>
      </c>
      <c r="D26" s="11" t="s">
        <v>91</v>
      </c>
      <c r="F26" s="5" t="s">
        <v>77</v>
      </c>
      <c r="G26" s="51"/>
      <c r="H26" s="13"/>
      <c r="I26" s="13"/>
    </row>
    <row r="27" spans="1:9" ht="12" customHeight="1">
      <c r="A27" s="5" t="s">
        <v>20</v>
      </c>
      <c r="B27" s="52" t="str">
        <f>IF(B26-C42&gt;0,"Remaining Budget "&amp;TEXT(B26-C42,"$#,#"),"Over Budget "&amp;TEXT(B26-C42,"$(#,#)"))</f>
        <v>Remaining Budget $1,586</v>
      </c>
      <c r="C27" s="13"/>
      <c r="D27" s="13"/>
      <c r="F27" s="5" t="s">
        <v>78</v>
      </c>
      <c r="G27" s="51"/>
      <c r="H27" s="13"/>
      <c r="I27" s="13"/>
    </row>
    <row r="28" spans="1:9" ht="12">
      <c r="A28" t="s">
        <v>108</v>
      </c>
      <c r="B28" s="52"/>
      <c r="C28" s="13"/>
      <c r="D28" s="13"/>
      <c r="F28" s="5" t="s">
        <v>68</v>
      </c>
      <c r="G28" s="51"/>
      <c r="H28" s="13"/>
      <c r="I28" s="13"/>
    </row>
    <row r="29" spans="1:9" ht="12">
      <c r="A29" s="5" t="s">
        <v>21</v>
      </c>
      <c r="B29" s="52"/>
      <c r="C29" s="13"/>
      <c r="D29" s="13"/>
      <c r="G29" s="12" t="s">
        <v>92</v>
      </c>
      <c r="H29" s="14">
        <f>SUM(H21:H28)</f>
        <v>0</v>
      </c>
      <c r="I29" s="14">
        <f>SUM(I21:I28)</f>
        <v>0</v>
      </c>
    </row>
    <row r="30" spans="1:4" ht="12">
      <c r="A30" s="5" t="s">
        <v>22</v>
      </c>
      <c r="B30" s="52"/>
      <c r="C30" s="13"/>
      <c r="D30" s="13"/>
    </row>
    <row r="31" spans="1:9" ht="12">
      <c r="A31" s="5" t="s">
        <v>23</v>
      </c>
      <c r="B31" s="52"/>
      <c r="C31" s="13"/>
      <c r="D31" s="13"/>
      <c r="F31" s="9" t="s">
        <v>82</v>
      </c>
      <c r="G31" s="10">
        <f>VLOOKUP(LEFT(F31,FIND("-",F31)-2),Summary!$A$10:$C$20,3,FALSE)</f>
        <v>3964.95</v>
      </c>
      <c r="H31" s="11" t="s">
        <v>90</v>
      </c>
      <c r="I31" s="11" t="s">
        <v>91</v>
      </c>
    </row>
    <row r="32" spans="1:9" ht="12">
      <c r="A32" s="5" t="s">
        <v>24</v>
      </c>
      <c r="B32" s="52"/>
      <c r="C32" s="13"/>
      <c r="D32" s="13"/>
      <c r="F32" s="5" t="s">
        <v>61</v>
      </c>
      <c r="G32" s="51" t="str">
        <f>IF(G31-H37&gt;0,"Remaining Budget "&amp;TEXT(G31-H37,"$#,#"),"Over Budget "&amp;TEXT(G31-H37,"$(#,#)"))</f>
        <v>Remaining Budget $3,965</v>
      </c>
      <c r="H32" s="13"/>
      <c r="I32" s="13"/>
    </row>
    <row r="33" spans="1:9" ht="12">
      <c r="A33" s="5" t="s">
        <v>25</v>
      </c>
      <c r="B33" s="52"/>
      <c r="C33" s="13"/>
      <c r="D33" s="13"/>
      <c r="F33" s="5" t="s">
        <v>30</v>
      </c>
      <c r="G33" s="51"/>
      <c r="H33" s="13"/>
      <c r="I33" s="13"/>
    </row>
    <row r="34" spans="1:9" ht="12">
      <c r="A34" t="s">
        <v>109</v>
      </c>
      <c r="B34" s="52"/>
      <c r="C34" s="13"/>
      <c r="D34" s="13"/>
      <c r="F34" s="5" t="s">
        <v>31</v>
      </c>
      <c r="G34" s="51"/>
      <c r="H34" s="13"/>
      <c r="I34" s="13"/>
    </row>
    <row r="35" spans="1:9" ht="12">
      <c r="A35" s="5" t="s">
        <v>27</v>
      </c>
      <c r="B35" s="52"/>
      <c r="C35" s="13"/>
      <c r="D35" s="13"/>
      <c r="E35" s="3"/>
      <c r="F35" s="5" t="s">
        <v>32</v>
      </c>
      <c r="G35" s="51"/>
      <c r="H35" s="13"/>
      <c r="I35" s="13"/>
    </row>
    <row r="36" spans="1:9" ht="12">
      <c r="A36" s="5" t="s">
        <v>26</v>
      </c>
      <c r="B36" s="52"/>
      <c r="C36" s="13"/>
      <c r="D36" s="13"/>
      <c r="E36" s="3"/>
      <c r="F36" s="5" t="s">
        <v>68</v>
      </c>
      <c r="G36" s="51"/>
      <c r="H36" s="13"/>
      <c r="I36" s="13"/>
    </row>
    <row r="37" spans="1:9" ht="12">
      <c r="A37" s="5" t="s">
        <v>28</v>
      </c>
      <c r="B37" s="52"/>
      <c r="C37" s="13"/>
      <c r="D37" s="13"/>
      <c r="E37" s="3"/>
      <c r="F37" s="5"/>
      <c r="G37" s="12" t="s">
        <v>92</v>
      </c>
      <c r="H37" s="14">
        <f>SUM(H32:H36)</f>
        <v>0</v>
      </c>
      <c r="I37" s="14">
        <f>SUM(I32:I36)</f>
        <v>0</v>
      </c>
    </row>
    <row r="38" spans="1:4" ht="12">
      <c r="A38" s="5" t="s">
        <v>29</v>
      </c>
      <c r="B38" s="52"/>
      <c r="C38" s="13"/>
      <c r="D38" s="13"/>
    </row>
    <row r="39" spans="1:9" ht="12">
      <c r="A39" s="5" t="s">
        <v>74</v>
      </c>
      <c r="B39" s="52"/>
      <c r="C39" s="13"/>
      <c r="D39" s="13"/>
      <c r="F39" s="9" t="s">
        <v>79</v>
      </c>
      <c r="G39" s="10">
        <f>VLOOKUP(LEFT(F39,FIND("-",F39)-2),Summary!$A$10:$C$20,3,FALSE)</f>
        <v>792.99</v>
      </c>
      <c r="H39" s="11" t="s">
        <v>90</v>
      </c>
      <c r="I39" s="11" t="s">
        <v>91</v>
      </c>
    </row>
    <row r="40" spans="1:9" ht="12">
      <c r="A40" s="5" t="s">
        <v>111</v>
      </c>
      <c r="B40" s="52"/>
      <c r="C40" s="13"/>
      <c r="D40" s="13"/>
      <c r="F40" s="5" t="s">
        <v>12</v>
      </c>
      <c r="G40" s="51" t="str">
        <f>IF(G39-H45&gt;0,"Remaining Budget "&amp;TEXT(G39-H45,"$#,#"),"Over Budget "&amp;TEXT(G39-H45,"$(#,#)"))</f>
        <v>Remaining Budget $793</v>
      </c>
      <c r="H40" s="13"/>
      <c r="I40" s="13"/>
    </row>
    <row r="41" spans="1:9" ht="12">
      <c r="A41" s="5" t="s">
        <v>68</v>
      </c>
      <c r="B41" s="52"/>
      <c r="C41" s="13"/>
      <c r="D41" s="13"/>
      <c r="F41" s="5" t="s">
        <v>11</v>
      </c>
      <c r="G41" s="51"/>
      <c r="H41" s="13"/>
      <c r="I41" s="13"/>
    </row>
    <row r="42" spans="2:9" ht="12">
      <c r="B42" s="12" t="s">
        <v>92</v>
      </c>
      <c r="C42" s="14">
        <f>SUM(C27:C41)</f>
        <v>0</v>
      </c>
      <c r="D42" s="14">
        <f>SUM(D27:D41)</f>
        <v>0</v>
      </c>
      <c r="F42" s="5" t="s">
        <v>13</v>
      </c>
      <c r="G42" s="51"/>
      <c r="H42" s="13"/>
      <c r="I42" s="13"/>
    </row>
    <row r="43" spans="6:9" ht="12">
      <c r="F43" s="5" t="s">
        <v>14</v>
      </c>
      <c r="G43" s="51"/>
      <c r="H43" s="13"/>
      <c r="I43" s="13"/>
    </row>
    <row r="44" spans="1:9" ht="12">
      <c r="A44" s="9" t="s">
        <v>83</v>
      </c>
      <c r="B44" s="10">
        <f>VLOOKUP(LEFT(A44,FIND("-",A44)-2),Summary!$A$10:$C$20,3,FALSE)</f>
        <v>1585.98</v>
      </c>
      <c r="C44" s="11" t="s">
        <v>90</v>
      </c>
      <c r="D44" s="11" t="s">
        <v>91</v>
      </c>
      <c r="F44" s="5" t="s">
        <v>68</v>
      </c>
      <c r="G44" s="51"/>
      <c r="H44" s="13"/>
      <c r="I44" s="13"/>
    </row>
    <row r="45" spans="1:9" ht="12">
      <c r="A45" s="5" t="s">
        <v>5</v>
      </c>
      <c r="B45" s="51" t="str">
        <f>IF(B44-C54&gt;0,"Remaining Budget "&amp;TEXT(B44-C54,"$#,#"),"Over Budget "&amp;TEXT(B44-C54,"$(#,#)"))</f>
        <v>Remaining Budget $1,586</v>
      </c>
      <c r="C45" s="13"/>
      <c r="D45" s="13"/>
      <c r="F45" s="5"/>
      <c r="G45" s="12" t="s">
        <v>92</v>
      </c>
      <c r="H45" s="14">
        <f>SUM(H40:H44)</f>
        <v>0</v>
      </c>
      <c r="I45" s="14">
        <f>SUM(I40:I44)</f>
        <v>0</v>
      </c>
    </row>
    <row r="46" spans="1:4" ht="12">
      <c r="A46" s="5" t="s">
        <v>33</v>
      </c>
      <c r="B46" s="51"/>
      <c r="C46" s="13"/>
      <c r="D46" s="13"/>
    </row>
    <row r="47" spans="1:9" ht="12">
      <c r="A47" s="5" t="s">
        <v>34</v>
      </c>
      <c r="B47" s="51"/>
      <c r="C47" s="13"/>
      <c r="D47" s="13"/>
      <c r="F47" s="9" t="s">
        <v>86</v>
      </c>
      <c r="G47" s="10">
        <f>VLOOKUP(LEFT(F47,FIND("-",F47)-2),Summary!$A$10:$C$20,3,FALSE)</f>
        <v>528.66</v>
      </c>
      <c r="H47" s="11" t="s">
        <v>90</v>
      </c>
      <c r="I47" s="11" t="s">
        <v>91</v>
      </c>
    </row>
    <row r="48" spans="1:9" ht="12">
      <c r="A48" s="5" t="s">
        <v>35</v>
      </c>
      <c r="B48" s="51"/>
      <c r="C48" s="13"/>
      <c r="D48" s="13"/>
      <c r="F48" s="5" t="s">
        <v>46</v>
      </c>
      <c r="G48" s="51" t="str">
        <f>IF(G47-H53&gt;0,"Remaining Budget "&amp;TEXT(G47-H53,"$#,#"),"Over Budget "&amp;TEXT(G47-H53,"$(#,#)"))</f>
        <v>Remaining Budget $529</v>
      </c>
      <c r="H48" s="13"/>
      <c r="I48" s="13"/>
    </row>
    <row r="49" spans="1:9" ht="12">
      <c r="A49" t="s">
        <v>110</v>
      </c>
      <c r="B49" s="51"/>
      <c r="C49" s="13"/>
      <c r="D49" s="13"/>
      <c r="F49" s="5" t="s">
        <v>47</v>
      </c>
      <c r="G49" s="51"/>
      <c r="H49" s="13"/>
      <c r="I49" s="13"/>
    </row>
    <row r="50" spans="1:9" ht="12">
      <c r="A50" s="5" t="s">
        <v>36</v>
      </c>
      <c r="B50" s="51"/>
      <c r="C50" s="13"/>
      <c r="D50" s="13"/>
      <c r="F50" s="5" t="s">
        <v>48</v>
      </c>
      <c r="G50" s="51"/>
      <c r="H50" s="13"/>
      <c r="I50" s="13"/>
    </row>
    <row r="51" spans="1:9" ht="12">
      <c r="A51" s="5" t="s">
        <v>75</v>
      </c>
      <c r="B51" s="51"/>
      <c r="C51" s="13"/>
      <c r="D51" s="13"/>
      <c r="F51" s="5" t="s">
        <v>67</v>
      </c>
      <c r="G51" s="51"/>
      <c r="H51" s="13"/>
      <c r="I51" s="13"/>
    </row>
    <row r="52" spans="1:9" ht="12">
      <c r="A52" s="5" t="s">
        <v>1</v>
      </c>
      <c r="B52" s="51"/>
      <c r="C52" s="13"/>
      <c r="D52" s="13"/>
      <c r="F52" s="5" t="s">
        <v>68</v>
      </c>
      <c r="G52" s="51"/>
      <c r="H52" s="13"/>
      <c r="I52" s="13"/>
    </row>
    <row r="53" spans="1:9" ht="12">
      <c r="A53" s="5" t="s">
        <v>68</v>
      </c>
      <c r="B53" s="51"/>
      <c r="C53" s="13"/>
      <c r="D53" s="13"/>
      <c r="G53" s="12" t="s">
        <v>92</v>
      </c>
      <c r="H53" s="14">
        <f>SUM(H48:H52)</f>
        <v>0</v>
      </c>
      <c r="I53" s="14">
        <f>SUM(I48:I52)</f>
        <v>0</v>
      </c>
    </row>
    <row r="54" spans="2:4" ht="12">
      <c r="B54" s="12" t="s">
        <v>92</v>
      </c>
      <c r="C54" s="14">
        <f>SUM(C45:C53)</f>
        <v>0</v>
      </c>
      <c r="D54" s="14">
        <f>SUM(D45:D53)</f>
        <v>0</v>
      </c>
    </row>
    <row r="55" spans="6:9" ht="12">
      <c r="F55" s="9" t="s">
        <v>89</v>
      </c>
      <c r="G55" s="10">
        <f>VLOOKUP(LEFT(F55,FIND("-",F55)-2),Summary!$A$10:$C$20,3,FALSE)</f>
        <v>1585.98</v>
      </c>
      <c r="H55" s="11" t="s">
        <v>90</v>
      </c>
      <c r="I55" s="11" t="s">
        <v>91</v>
      </c>
    </row>
    <row r="56" spans="1:9" ht="12">
      <c r="A56" s="9" t="s">
        <v>84</v>
      </c>
      <c r="B56" s="10">
        <f>VLOOKUP(LEFT(A56,FIND("-",A56)-2),Summary!$A$10:$C$20,3,FALSE)</f>
        <v>1321.65</v>
      </c>
      <c r="C56" s="11" t="s">
        <v>90</v>
      </c>
      <c r="D56" s="11" t="s">
        <v>91</v>
      </c>
      <c r="F56" s="7" t="s">
        <v>69</v>
      </c>
      <c r="G56" s="51" t="str">
        <f>IF(G55-H62&gt;0,"Remaining Budget "&amp;TEXT(G55-H62,"$#,#"),"Over Budget "&amp;TEXT(G55-H62,"$(#,#)"))</f>
        <v>Remaining Budget $1,586</v>
      </c>
      <c r="H56" s="13"/>
      <c r="I56" s="13"/>
    </row>
    <row r="57" spans="1:9" ht="12">
      <c r="A57" s="6" t="s">
        <v>5</v>
      </c>
      <c r="B57" s="51" t="str">
        <f>IF(B56-C62&gt;0,"Remaining Budget "&amp;TEXT(B56-C62,"$#,#"),"Over Budget "&amp;TEXT(B56-C62,"$(#,#)"))</f>
        <v>Remaining Budget $1,322</v>
      </c>
      <c r="C57" s="13"/>
      <c r="D57" s="13"/>
      <c r="F57" s="5" t="s">
        <v>70</v>
      </c>
      <c r="G57" s="51"/>
      <c r="H57" s="13"/>
      <c r="I57" s="13"/>
    </row>
    <row r="58" spans="1:9" ht="12">
      <c r="A58" s="5" t="s">
        <v>38</v>
      </c>
      <c r="B58" s="51"/>
      <c r="C58" s="13"/>
      <c r="D58" s="13"/>
      <c r="F58" s="5" t="s">
        <v>71</v>
      </c>
      <c r="G58" s="51"/>
      <c r="H58" s="13"/>
      <c r="I58" s="13"/>
    </row>
    <row r="59" spans="1:9" ht="12">
      <c r="A59" s="5" t="s">
        <v>39</v>
      </c>
      <c r="B59" s="51"/>
      <c r="C59" s="13"/>
      <c r="D59" s="13"/>
      <c r="F59" s="5" t="s">
        <v>72</v>
      </c>
      <c r="G59" s="51"/>
      <c r="H59" s="13"/>
      <c r="I59" s="13"/>
    </row>
    <row r="60" spans="1:9" ht="12">
      <c r="A60" s="5" t="s">
        <v>40</v>
      </c>
      <c r="B60" s="51"/>
      <c r="C60" s="13"/>
      <c r="D60" s="13"/>
      <c r="F60" s="5" t="s">
        <v>73</v>
      </c>
      <c r="G60" s="51"/>
      <c r="H60" s="13"/>
      <c r="I60" s="13"/>
    </row>
    <row r="61" spans="1:9" ht="12">
      <c r="A61" s="5" t="s">
        <v>68</v>
      </c>
      <c r="B61" s="51"/>
      <c r="C61" s="13"/>
      <c r="D61" s="13"/>
      <c r="F61" s="5" t="s">
        <v>68</v>
      </c>
      <c r="G61" s="51"/>
      <c r="H61" s="13"/>
      <c r="I61" s="13"/>
    </row>
    <row r="62" spans="1:9" ht="12">
      <c r="A62"/>
      <c r="B62" s="12" t="s">
        <v>92</v>
      </c>
      <c r="C62" s="14">
        <f>SUM(C57:C61)</f>
        <v>0</v>
      </c>
      <c r="D62" s="14">
        <f>SUM(D57:D61)</f>
        <v>0</v>
      </c>
      <c r="G62" s="12" t="s">
        <v>92</v>
      </c>
      <c r="H62" s="14">
        <f>SUM(H56:H61)</f>
        <v>0</v>
      </c>
      <c r="I62" s="14">
        <f>SUM(I56:I61)</f>
        <v>0</v>
      </c>
    </row>
    <row r="65" ht="12">
      <c r="G65" s="8"/>
    </row>
  </sheetData>
  <sheetProtection/>
  <mergeCells count="11">
    <mergeCell ref="G56:G61"/>
    <mergeCell ref="B18:B23"/>
    <mergeCell ref="G48:G52"/>
    <mergeCell ref="B27:B41"/>
    <mergeCell ref="G6:G17"/>
    <mergeCell ref="G40:G44"/>
    <mergeCell ref="B57:B61"/>
    <mergeCell ref="B6:B14"/>
    <mergeCell ref="G32:G36"/>
    <mergeCell ref="G21:G28"/>
    <mergeCell ref="B45:B53"/>
  </mergeCells>
  <conditionalFormatting sqref="G56 G48 G40 G32 G21 G6 B57 B45 B27 B18 B6">
    <cfRule type="containsText" priority="11" dxfId="3" operator="containsText" stopIfTrue="1" text="Over">
      <formula>NOT(ISERROR(SEARCH("Over",B6)))</formula>
    </cfRule>
  </conditionalFormatting>
  <printOptions/>
  <pageMargins left="0.7" right="0.7" top="0.75" bottom="0.75" header="0.3" footer="0.3"/>
  <pageSetup horizontalDpi="600" verticalDpi="600" orientation="portrait" scale="89" r:id="rId2"/>
  <rowBreaks count="1" manualBreakCount="1">
    <brk id="64" max="255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2015-11-26T03:14:26Z</dcterms:created>
  <dcterms:modified xsi:type="dcterms:W3CDTF">2015-11-26T03:14:35Z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